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KE Valuatio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#,##0;(#,##0)"/>
    <numFmt numFmtId="165" formatCode="#,##0.00;(#,##0.00)"/>
    <numFmt numFmtId="166" formatCode="#,##0.0"/>
    <numFmt numFmtId="167" formatCode="0.0%"/>
    <numFmt numFmtId="168" formatCode="0.000"/>
    <numFmt numFmtId="169" formatCode="0.0"/>
  </numFmts>
  <fonts count="7">
    <font>
      <name val="Calibri"/>
      <family val="2"/>
      <color theme="1"/>
      <sz val="11"/>
      <scheme val="minor"/>
    </font>
    <font>
      <name val="Calibri"/>
      <b val="1"/>
      <color rgb="FFEDEFF3"/>
      <sz val="11"/>
    </font>
    <font>
      <name val="Calibri"/>
      <color rgb="FF243140"/>
      <sz val="11"/>
    </font>
    <font>
      <name val="Calibri"/>
      <color rgb="FF0000FF"/>
      <sz val="11"/>
    </font>
    <font>
      <name val="Calibri"/>
      <color rgb="FF1A1A1A"/>
      <sz val="11"/>
    </font>
    <font>
      <name val="Calibri"/>
      <b val="1"/>
      <color rgb="FF243140"/>
      <sz val="11"/>
    </font>
    <font>
      <name val="Calibri"/>
      <b val="1"/>
      <color rgb="FF1A1A1A"/>
      <sz val="11"/>
    </font>
  </fonts>
  <fills count="4">
    <fill>
      <patternFill/>
    </fill>
    <fill>
      <patternFill patternType="gray125"/>
    </fill>
    <fill>
      <patternFill patternType="solid">
        <fgColor rgb="FF1E2E42"/>
      </patternFill>
    </fill>
    <fill>
      <patternFill patternType="solid">
        <fgColor rgb="FFFFF9E6"/>
      </patternFill>
    </fill>
  </fills>
  <borders count="2">
    <border>
      <left/>
      <right/>
      <top/>
      <bottom/>
      <diagonal/>
    </border>
    <border>
      <left style="thin">
        <color rgb="FFD4D7DC"/>
      </left>
      <right style="thin">
        <color rgb="FFD4D7DC"/>
      </right>
      <top style="thin">
        <color rgb="FFD4D7DC"/>
      </top>
      <bottom style="thin">
        <color rgb="FFD4D7DC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0" fillId="2" borderId="0" pivotButton="0" quotePrefix="0" xfId="0"/>
    <xf numFmtId="0" fontId="2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/>
    </xf>
    <xf numFmtId="164" fontId="3" fillId="0" borderId="1" applyAlignment="1" pivotButton="0" quotePrefix="0" xfId="0">
      <alignment horizontal="right" vertical="center"/>
    </xf>
    <xf numFmtId="164" fontId="4" fillId="0" borderId="1" applyAlignment="1" pivotButton="0" quotePrefix="0" xfId="0">
      <alignment horizontal="right" vertical="center"/>
    </xf>
    <xf numFmtId="165" fontId="3" fillId="0" borderId="1" applyAlignment="1" pivotButton="0" quotePrefix="0" xfId="0">
      <alignment horizontal="right" vertical="center"/>
    </xf>
    <xf numFmtId="166" fontId="3" fillId="0" borderId="1" applyAlignment="1" pivotButton="0" quotePrefix="0" xfId="0">
      <alignment horizontal="right" vertical="center"/>
    </xf>
    <xf numFmtId="167" fontId="3" fillId="0" borderId="1" applyAlignment="1" pivotButton="0" quotePrefix="0" xfId="0">
      <alignment horizontal="right" vertical="center"/>
    </xf>
    <xf numFmtId="1" fontId="3" fillId="0" borderId="1" applyAlignment="1" pivotButton="0" quotePrefix="0" xfId="0">
      <alignment horizontal="center" vertical="center"/>
    </xf>
    <xf numFmtId="168" fontId="4" fillId="0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left" vertical="center"/>
    </xf>
    <xf numFmtId="164" fontId="6" fillId="0" borderId="1" applyAlignment="1" pivotButton="0" quotePrefix="0" xfId="0">
      <alignment horizontal="right" vertical="center"/>
    </xf>
    <xf numFmtId="165" fontId="6" fillId="3" borderId="1" applyAlignment="1" pivotButton="0" quotePrefix="0" xfId="0">
      <alignment horizontal="right" vertical="center"/>
    </xf>
    <xf numFmtId="169" fontId="3" fillId="0" borderId="1" applyAlignment="1" pivotButton="0" quotePrefix="0" xfId="0">
      <alignment horizontal="right" vertical="center"/>
    </xf>
    <xf numFmtId="169" fontId="6" fillId="0" borderId="1" applyAlignment="1" pivotButton="0" quotePrefix="0" xfId="0">
      <alignment horizontal="right" vertical="center"/>
    </xf>
    <xf numFmtId="165" fontId="4" fillId="0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4"/>
  <sheetViews>
    <sheetView showGridLines="1" workbookViewId="0">
      <selection activeCell="A1" sqref="A1"/>
    </sheetView>
  </sheetViews>
  <sheetFormatPr baseColWidth="8" defaultRowHeight="15"/>
  <cols>
    <col width="32" customWidth="1" min="1" max="1"/>
    <col width="12" customWidth="1" min="2" max="2"/>
    <col width="11" customWidth="1" min="3" max="3"/>
    <col width="11" customWidth="1" min="4" max="4"/>
    <col width="11" customWidth="1" min="5" max="5"/>
    <col width="11" customWidth="1" min="6" max="6"/>
  </cols>
  <sheetData>
    <row r="1">
      <c r="A1" s="1" t="inlineStr">
        <is>
          <t>NIKE, Inc.  ·  Capstone valuation</t>
        </is>
      </c>
      <c r="B1" s="2" t="n"/>
      <c r="C1" s="2" t="n"/>
      <c r="D1" s="2" t="n"/>
      <c r="E1" s="2" t="n"/>
      <c r="F1" s="2" t="n"/>
    </row>
    <row r="2">
      <c r="A2" s="3" t="inlineStr">
        <is>
          <t>FY2024 figures from the 10-K · DCF + comps · blue = input, black = formula</t>
        </is>
      </c>
    </row>
    <row r="4">
      <c r="A4" s="1" t="inlineStr">
        <is>
          <t>Key figures (FY2024)</t>
        </is>
      </c>
      <c r="B4" s="4" t="inlineStr">
        <is>
          <t>US$ M</t>
        </is>
      </c>
      <c r="C4" s="2" t="n"/>
      <c r="D4" s="2" t="n"/>
      <c r="E4" s="2" t="n"/>
      <c r="F4" s="2" t="n"/>
    </row>
    <row r="5">
      <c r="A5" s="5" t="inlineStr">
        <is>
          <t>Revenues</t>
        </is>
      </c>
      <c r="B5" s="6" t="n">
        <v>51362</v>
      </c>
    </row>
    <row r="6">
      <c r="A6" s="5" t="inlineStr">
        <is>
          <t>Operating income (EBIT)</t>
        </is>
      </c>
      <c r="B6" s="6" t="n">
        <v>6539</v>
      </c>
    </row>
    <row r="7">
      <c r="A7" s="5" t="inlineStr">
        <is>
          <t>Net income</t>
        </is>
      </c>
      <c r="B7" s="6" t="n">
        <v>5700</v>
      </c>
    </row>
    <row r="8">
      <c r="A8" s="5" t="inlineStr">
        <is>
          <t>Depreciation &amp; amortization</t>
        </is>
      </c>
      <c r="B8" s="6" t="n">
        <v>796</v>
      </c>
    </row>
    <row r="9">
      <c r="A9" s="5" t="inlineStr">
        <is>
          <t>EBITDA</t>
        </is>
      </c>
      <c r="B9" s="7">
        <f>B6+B8</f>
        <v/>
      </c>
    </row>
    <row r="10">
      <c r="A10" s="5" t="inlineStr">
        <is>
          <t>Diluted EPS ($)</t>
        </is>
      </c>
      <c r="B10" s="8" t="n">
        <v>3.73</v>
      </c>
    </row>
    <row r="11">
      <c r="A11" s="5" t="inlineStr">
        <is>
          <t>Cash &amp; short-term investments</t>
        </is>
      </c>
      <c r="B11" s="6" t="n">
        <v>11582</v>
      </c>
    </row>
    <row r="12">
      <c r="A12" s="5" t="inlineStr">
        <is>
          <t>Total debt</t>
        </is>
      </c>
      <c r="B12" s="6" t="n">
        <v>8909</v>
      </c>
    </row>
    <row r="13">
      <c r="A13" s="5" t="inlineStr">
        <is>
          <t>Net debt</t>
        </is>
      </c>
      <c r="B13" s="7">
        <f>B12-B11</f>
        <v/>
      </c>
    </row>
    <row r="14">
      <c r="A14" s="5" t="inlineStr">
        <is>
          <t>Diluted shares (millions)</t>
        </is>
      </c>
      <c r="B14" s="9" t="n">
        <v>1529.7</v>
      </c>
    </row>
    <row r="16">
      <c r="A16" s="1" t="inlineStr">
        <is>
          <t>DCF assumptions</t>
        </is>
      </c>
      <c r="B16" s="4" t="inlineStr">
        <is>
          <t>Value</t>
        </is>
      </c>
    </row>
    <row r="17">
      <c r="A17" s="5" t="inlineStr">
        <is>
          <t>Base free cash flow</t>
        </is>
      </c>
      <c r="B17" s="6" t="n">
        <v>6600</v>
      </c>
    </row>
    <row r="18">
      <c r="A18" s="5" t="inlineStr">
        <is>
          <t>WACC</t>
        </is>
      </c>
      <c r="B18" s="10" t="n">
        <v>0.08500000000000001</v>
      </c>
    </row>
    <row r="19">
      <c r="A19" s="5" t="inlineStr">
        <is>
          <t>Near-term FCF growth</t>
        </is>
      </c>
      <c r="B19" s="10" t="n">
        <v>0.05</v>
      </c>
    </row>
    <row r="20">
      <c r="A20" s="5" t="inlineStr">
        <is>
          <t>Terminal growth</t>
        </is>
      </c>
      <c r="B20" s="10" t="n">
        <v>0.025</v>
      </c>
    </row>
    <row r="22">
      <c r="A22" s="1" t="inlineStr">
        <is>
          <t>DCF projection</t>
        </is>
      </c>
      <c r="B22" s="11" t="n">
        <v>1</v>
      </c>
      <c r="C22" s="11" t="n">
        <v>2</v>
      </c>
      <c r="D22" s="11" t="n">
        <v>3</v>
      </c>
      <c r="E22" s="11" t="n">
        <v>4</v>
      </c>
      <c r="F22" s="11" t="n">
        <v>5</v>
      </c>
    </row>
    <row r="23">
      <c r="A23" s="5" t="inlineStr">
        <is>
          <t>Free cash flow</t>
        </is>
      </c>
      <c r="B23" s="7">
        <f>$B$17*(1+$B$19)</f>
        <v/>
      </c>
      <c r="C23" s="7">
        <f>B23*(1+$B$19)</f>
        <v/>
      </c>
      <c r="D23" s="7">
        <f>C23*(1+$B$19)</f>
        <v/>
      </c>
      <c r="E23" s="7">
        <f>D23*(1+$B$19)</f>
        <v/>
      </c>
      <c r="F23" s="7">
        <f>E23*(1+$B$19)</f>
        <v/>
      </c>
    </row>
    <row r="24">
      <c r="A24" s="5" t="inlineStr">
        <is>
          <t>Discount factor</t>
        </is>
      </c>
      <c r="B24" s="12">
        <f>1/(1+$B$18)^B22</f>
        <v/>
      </c>
      <c r="C24" s="12">
        <f>1/(1+$B$18)^C22</f>
        <v/>
      </c>
      <c r="D24" s="12">
        <f>1/(1+$B$18)^D22</f>
        <v/>
      </c>
      <c r="E24" s="12">
        <f>1/(1+$B$18)^E22</f>
        <v/>
      </c>
      <c r="F24" s="12">
        <f>1/(1+$B$18)^F22</f>
        <v/>
      </c>
    </row>
    <row r="25">
      <c r="A25" s="5" t="inlineStr">
        <is>
          <t>PV of FCF</t>
        </is>
      </c>
      <c r="B25" s="7">
        <f>B23*B24</f>
        <v/>
      </c>
      <c r="C25" s="7">
        <f>C23*C24</f>
        <v/>
      </c>
      <c r="D25" s="7">
        <f>D23*D24</f>
        <v/>
      </c>
      <c r="E25" s="7">
        <f>E23*E24</f>
        <v/>
      </c>
      <c r="F25" s="7">
        <f>F23*F24</f>
        <v/>
      </c>
    </row>
    <row r="27">
      <c r="A27" s="5" t="inlineStr">
        <is>
          <t>Sum of PV of FCF</t>
        </is>
      </c>
      <c r="B27" s="7">
        <f>SUM(B25:F25)</f>
        <v/>
      </c>
    </row>
    <row r="28">
      <c r="A28" s="5" t="inlineStr">
        <is>
          <t>Terminal value</t>
        </is>
      </c>
      <c r="B28" s="7">
        <f>F23*(1+$B$20)/($B$18-$B$20)</f>
        <v/>
      </c>
    </row>
    <row r="29">
      <c r="A29" s="5" t="inlineStr">
        <is>
          <t>PV of terminal value</t>
        </is>
      </c>
      <c r="B29" s="7">
        <f>B28*F24</f>
        <v/>
      </c>
    </row>
    <row r="30">
      <c r="A30" s="13" t="inlineStr">
        <is>
          <t>Enterprise value</t>
        </is>
      </c>
      <c r="B30" s="14">
        <f>B27+B29</f>
        <v/>
      </c>
    </row>
    <row r="31">
      <c r="A31" s="5" t="inlineStr">
        <is>
          <t>Equity value</t>
        </is>
      </c>
      <c r="B31" s="7">
        <f>B30-B13</f>
        <v/>
      </c>
    </row>
    <row r="32">
      <c r="A32" s="13" t="inlineStr">
        <is>
          <t>DCF value per share</t>
        </is>
      </c>
      <c r="B32" s="15">
        <f>B31/B14</f>
        <v/>
      </c>
    </row>
    <row r="34">
      <c r="A34" s="1" t="inlineStr">
        <is>
          <t>Comps (illustrative peer P/E)</t>
        </is>
      </c>
      <c r="B34" s="4" t="inlineStr">
        <is>
          <t>P / E</t>
        </is>
      </c>
    </row>
    <row r="35">
      <c r="A35" s="5" t="inlineStr">
        <is>
          <t>lululemon</t>
        </is>
      </c>
      <c r="B35" s="16" t="n">
        <v>23</v>
      </c>
    </row>
    <row r="36">
      <c r="A36" s="5" t="inlineStr">
        <is>
          <t>Deckers</t>
        </is>
      </c>
      <c r="B36" s="16" t="n">
        <v>25</v>
      </c>
    </row>
    <row r="37">
      <c r="A37" s="5" t="inlineStr">
        <is>
          <t>adidas</t>
        </is>
      </c>
      <c r="B37" s="16" t="n">
        <v>27</v>
      </c>
    </row>
    <row r="38">
      <c r="A38" s="13" t="inlineStr">
        <is>
          <t>Median P/E</t>
        </is>
      </c>
      <c r="B38" s="17">
        <f>MEDIAN(B35:B37)</f>
        <v/>
      </c>
    </row>
    <row r="39">
      <c r="A39" s="13" t="inlineStr">
        <is>
          <t>Comps value per share (P/E)</t>
        </is>
      </c>
      <c r="B39" s="15">
        <f>B38*B10</f>
        <v/>
      </c>
    </row>
    <row r="41">
      <c r="A41" s="1" t="inlineStr">
        <is>
          <t>Triangulation</t>
        </is>
      </c>
      <c r="B41" s="4" t="inlineStr">
        <is>
          <t>$ / share</t>
        </is>
      </c>
    </row>
    <row r="42">
      <c r="A42" s="5" t="inlineStr">
        <is>
          <t>DCF value per share</t>
        </is>
      </c>
      <c r="B42" s="18">
        <f>B32</f>
        <v/>
      </c>
    </row>
    <row r="43">
      <c r="A43" s="5" t="inlineStr">
        <is>
          <t>Comps value per share</t>
        </is>
      </c>
      <c r="B43" s="18">
        <f>B39</f>
        <v/>
      </c>
    </row>
    <row r="44">
      <c r="A44" s="5" t="inlineStr">
        <is>
          <t>Recent market price (illustrative)</t>
        </is>
      </c>
      <c r="B44" s="8" t="n">
        <v>76</v>
      </c>
    </row>
  </sheetData>
  <mergeCells count="2">
    <mergeCell ref="A2:F2"/>
    <mergeCell ref="A1:F1"/>
  </mergeCells>
  <printOptions headings="1" gridLines="1"/>
  <pageMargins left="0.2" right="0.2" top="0.2" bottom="0.2" header="0.5" footer="0.5"/>
  <pageSetup orientation="landscape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2026-06-26T14:06:59Z</dcterms:created>
  <dcterms:modified xmlns:dcterms="http://purl.org/dc/terms/" xmlns:xsi="http://www.w3.org/2001/XMLSchema-instance" xsi:type="dcterms:W3CDTF">2026-06-26T14:06:59Z</dcterms:modified>
</cp:coreProperties>
</file>